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1\Desktop\срочно\"/>
    </mc:Choice>
  </mc:AlternateContent>
  <bookViews>
    <workbookView xWindow="0" yWindow="0" windowWidth="1980" windowHeight="1170"/>
  </bookViews>
  <sheets>
    <sheet name="без учета счетов бюджета" sheetId="1" r:id="rId1"/>
  </sheets>
  <definedNames>
    <definedName name="_xlnm.Print_Titles" localSheetId="0">'без учета счетов бюджета'!$5:$7</definedName>
  </definedNames>
  <calcPr calcId="152511"/>
</workbook>
</file>

<file path=xl/calcChain.xml><?xml version="1.0" encoding="utf-8"?>
<calcChain xmlns="http://schemas.openxmlformats.org/spreadsheetml/2006/main">
  <c r="G11" i="1" l="1"/>
  <c r="F8" i="1"/>
  <c r="G23" i="1" l="1"/>
  <c r="AG23" i="1" s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F23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F28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5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F18" i="1"/>
  <c r="AF18" i="1" s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AF14" i="1" s="1"/>
  <c r="F14" i="1"/>
  <c r="AF15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1" i="1"/>
  <c r="G8" i="1"/>
  <c r="G31" i="1" s="1"/>
  <c r="H8" i="1"/>
  <c r="H31" i="1" s="1"/>
  <c r="I8" i="1"/>
  <c r="I31" i="1" s="1"/>
  <c r="J8" i="1"/>
  <c r="J31" i="1" s="1"/>
  <c r="K8" i="1"/>
  <c r="K31" i="1" s="1"/>
  <c r="L8" i="1"/>
  <c r="L31" i="1" s="1"/>
  <c r="M8" i="1"/>
  <c r="M31" i="1" s="1"/>
  <c r="N8" i="1"/>
  <c r="N31" i="1" s="1"/>
  <c r="O8" i="1"/>
  <c r="O31" i="1" s="1"/>
  <c r="P8" i="1"/>
  <c r="P31" i="1" s="1"/>
  <c r="Q8" i="1"/>
  <c r="Q31" i="1" s="1"/>
  <c r="R8" i="1"/>
  <c r="R31" i="1" s="1"/>
  <c r="S8" i="1"/>
  <c r="S31" i="1" s="1"/>
  <c r="T8" i="1"/>
  <c r="T31" i="1" s="1"/>
  <c r="U8" i="1"/>
  <c r="U31" i="1" s="1"/>
  <c r="V8" i="1"/>
  <c r="V31" i="1" s="1"/>
  <c r="W8" i="1"/>
  <c r="W31" i="1" s="1"/>
  <c r="X8" i="1"/>
  <c r="F31" i="1"/>
  <c r="AG30" i="1"/>
  <c r="AG29" i="1"/>
  <c r="AG27" i="1"/>
  <c r="AG26" i="1"/>
  <c r="AG24" i="1"/>
  <c r="AG22" i="1"/>
  <c r="AG21" i="1"/>
  <c r="AG20" i="1"/>
  <c r="AG19" i="1"/>
  <c r="AG17" i="1"/>
  <c r="AG16" i="1"/>
  <c r="AG15" i="1"/>
  <c r="AG13" i="1"/>
  <c r="AG12" i="1"/>
  <c r="AG10" i="1"/>
  <c r="AG9" i="1"/>
  <c r="AF30" i="1"/>
  <c r="AF29" i="1"/>
  <c r="AF27" i="1"/>
  <c r="AF26" i="1"/>
  <c r="AF24" i="1"/>
  <c r="AF22" i="1"/>
  <c r="AF21" i="1"/>
  <c r="AF20" i="1"/>
  <c r="AF19" i="1"/>
  <c r="AF17" i="1"/>
  <c r="AF16" i="1"/>
  <c r="AF13" i="1"/>
  <c r="AF12" i="1"/>
  <c r="AF10" i="1"/>
  <c r="AF9" i="1"/>
  <c r="AG8" i="1" l="1"/>
  <c r="AG28" i="1"/>
  <c r="AF23" i="1"/>
  <c r="X31" i="1"/>
  <c r="AF11" i="1"/>
  <c r="AG18" i="1"/>
  <c r="AG14" i="1"/>
  <c r="AG11" i="1"/>
  <c r="AG25" i="1"/>
  <c r="AF28" i="1"/>
  <c r="AF25" i="1"/>
  <c r="AF8" i="1"/>
  <c r="AG31" i="1" l="1"/>
  <c r="AF31" i="1"/>
</calcChain>
</file>

<file path=xl/sharedStrings.xml><?xml version="1.0" encoding="utf-8"?>
<sst xmlns="http://schemas.openxmlformats.org/spreadsheetml/2006/main" count="63" uniqueCount="34">
  <si>
    <t>Наименование показателя</t>
  </si>
  <si>
    <t/>
  </si>
  <si>
    <t>ВСЕГО РАСХОДОВ:</t>
  </si>
  <si>
    <t>(рублей)</t>
  </si>
  <si>
    <t>Первоначальный план на 2016 год</t>
  </si>
  <si>
    <t>Уточненный план по состоянию на 31.12.2016</t>
  </si>
  <si>
    <t>Исполнено за 2016 год</t>
  </si>
  <si>
    <t>Отклонение исполнения</t>
  </si>
  <si>
    <t>к первоначальному плану</t>
  </si>
  <si>
    <t>к уточненному плану</t>
  </si>
  <si>
    <t xml:space="preserve">    Муниципальная программа «Совершенствование местного самоуправления  Панинского сельского поселения Фурмановского муниципального района»</t>
  </si>
  <si>
    <t xml:space="preserve">      Подпрограмма  «Обеспечение деятельности органов местного самоуправления»</t>
  </si>
  <si>
    <t>Подпрограмма  «Обеспечение финансирования непредвиденных расходов»</t>
  </si>
  <si>
    <t>Муниципальная  программа «Культурное пространство Панинского сельского поселения Фурмановского муниципального района»</t>
  </si>
  <si>
    <t>Подпрограмма  «Развитие народного творчества и культурно – досуговой деятельности»</t>
  </si>
  <si>
    <t>Подпрограмма «Организация  библиотечного обслуживания»</t>
  </si>
  <si>
    <t>Муниципальная программа «Безопасность жизнедеятельности Панинского сельского поселения Фурмановского муниципального района»</t>
  </si>
  <si>
    <t>Подпрограмма  «Обеспечение пожарной безопасности»</t>
  </si>
  <si>
    <t>Подпрограмма "Профилактика терроризма и экстремизма,а также минимизация и (или)ликвидация последствий проявления терроризма и экстремизма"</t>
  </si>
  <si>
    <t xml:space="preserve">      Подпрограмма "Совершенствование гражданской обороны,защиты населения,территорий от ЧС мирного и военного времени"</t>
  </si>
  <si>
    <t>Муниципальная программа «Благоустройство Панинского сельского поселения Фурмановского муниципального района»</t>
  </si>
  <si>
    <t>Подпрограмма  «Благоустройство территории общего пользования»</t>
  </si>
  <si>
    <t>Подпрограмма  «Организация и содержание уличного освещения»</t>
  </si>
  <si>
    <t xml:space="preserve">Подпрограмма «Энергосбережение и повышение энергетической эффективности Панинского сельского поселения" </t>
  </si>
  <si>
    <t>Подпрограмма «Организация водоснабжения населения"</t>
  </si>
  <si>
    <t>Муниципальная программа «Развитие малого и среднего предпринимательства на территории Панинского сельского поселения Фурмановского муниципального района»</t>
  </si>
  <si>
    <t>Подпрограмма  «Организационная и информационная поддержка субъектов малого и среднего предпринимательства»</t>
  </si>
  <si>
    <t>Муниципальная программа "Развитие улично-дорожной сети Панинского сельского поселения Фурмановского муниципального района"</t>
  </si>
  <si>
    <t xml:space="preserve">      Подпрограмма "Развитие и содержание автомобильных дорог общего пользования местного значения"</t>
  </si>
  <si>
    <t>Подпрограмма "Развитие и содержание автомобильных дорог общего пользования местного значения вне границ населенных пунктов в границах поселения"</t>
  </si>
  <si>
    <t>Муниципальная программа "Социальное развитие Панинского сельского поселения Фурмановского муниципального района"</t>
  </si>
  <si>
    <t xml:space="preserve">      Подпрограмма "Содержание муниципального имущества"</t>
  </si>
  <si>
    <t xml:space="preserve"> Подпрограмма "Газификация населенных пунктов"</t>
  </si>
  <si>
    <t xml:space="preserve">Сведения о фактически произведенных расходах бюджета Панинского сельского поселения на реализацию муниципальных программ в сравнении с утвержденными показателями и первоначально утвержденными решением о бюджете  значениями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</si>
</sst>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  <family val="2"/>
    </font>
    <font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2"/>
      <color rgb="FF000000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1" fillId="0" borderId="0"/>
    <xf numFmtId="164" fontId="7" fillId="3" borderId="14">
      <alignment horizontal="right" vertical="top" shrinkToFit="1"/>
    </xf>
    <xf numFmtId="164" fontId="7" fillId="4" borderId="14">
      <alignment horizontal="right" vertical="top" shrinkToFit="1"/>
    </xf>
    <xf numFmtId="164" fontId="8" fillId="0" borderId="14">
      <alignment horizontal="right" vertical="top" shrinkToFit="1"/>
    </xf>
    <xf numFmtId="0" fontId="8" fillId="0" borderId="0"/>
    <xf numFmtId="0" fontId="8" fillId="0" borderId="0"/>
    <xf numFmtId="0" fontId="1" fillId="0" borderId="0"/>
    <xf numFmtId="0" fontId="8" fillId="5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5" borderId="15"/>
    <xf numFmtId="0" fontId="8" fillId="0" borderId="14">
      <alignment horizontal="center" vertical="center" wrapText="1"/>
    </xf>
    <xf numFmtId="0" fontId="8" fillId="5" borderId="16"/>
    <xf numFmtId="49" fontId="8" fillId="0" borderId="14">
      <alignment horizontal="left" vertical="top" wrapText="1" indent="2"/>
    </xf>
    <xf numFmtId="49" fontId="8" fillId="0" borderId="14">
      <alignment horizontal="center" vertical="top" shrinkToFit="1"/>
    </xf>
    <xf numFmtId="4" fontId="8" fillId="0" borderId="14">
      <alignment horizontal="right" vertical="top" shrinkToFit="1"/>
    </xf>
    <xf numFmtId="10" fontId="8" fillId="0" borderId="14">
      <alignment horizontal="right" vertical="top" shrinkToFit="1"/>
    </xf>
    <xf numFmtId="0" fontId="8" fillId="5" borderId="16">
      <alignment shrinkToFit="1"/>
    </xf>
    <xf numFmtId="0" fontId="7" fillId="0" borderId="14">
      <alignment horizontal="left"/>
    </xf>
    <xf numFmtId="4" fontId="7" fillId="3" borderId="14">
      <alignment horizontal="right" vertical="top" shrinkToFit="1"/>
    </xf>
    <xf numFmtId="10" fontId="7" fillId="3" borderId="14">
      <alignment horizontal="right" vertical="top" shrinkToFit="1"/>
    </xf>
    <xf numFmtId="0" fontId="8" fillId="5" borderId="17"/>
    <xf numFmtId="0" fontId="8" fillId="0" borderId="0">
      <alignment horizontal="left" wrapText="1"/>
    </xf>
    <xf numFmtId="0" fontId="7" fillId="0" borderId="14">
      <alignment vertical="top" wrapText="1"/>
    </xf>
    <xf numFmtId="4" fontId="7" fillId="4" borderId="14">
      <alignment horizontal="right" vertical="top" shrinkToFit="1"/>
    </xf>
    <xf numFmtId="10" fontId="7" fillId="4" borderId="14">
      <alignment horizontal="right" vertical="top" shrinkToFit="1"/>
    </xf>
    <xf numFmtId="0" fontId="8" fillId="5" borderId="16">
      <alignment horizontal="center"/>
    </xf>
    <xf numFmtId="0" fontId="8" fillId="5" borderId="16">
      <alignment horizontal="left"/>
    </xf>
    <xf numFmtId="0" fontId="8" fillId="5" borderId="17">
      <alignment horizontal="center"/>
    </xf>
    <xf numFmtId="0" fontId="8" fillId="5" borderId="17">
      <alignment horizontal="left"/>
    </xf>
  </cellStyleXfs>
  <cellXfs count="61">
    <xf numFmtId="0" fontId="0" fillId="0" borderId="0" xfId="0"/>
    <xf numFmtId="0" fontId="0" fillId="0" borderId="0" xfId="0" applyProtection="1">
      <protection locked="0"/>
    </xf>
    <xf numFmtId="0" fontId="8" fillId="0" borderId="0" xfId="11" applyNumberFormat="1" applyProtection="1"/>
    <xf numFmtId="0" fontId="8" fillId="0" borderId="0" xfId="14" applyNumberFormat="1" applyBorder="1" applyProtection="1">
      <alignment horizontal="right"/>
    </xf>
    <xf numFmtId="0" fontId="8" fillId="0" borderId="0" xfId="14" applyBorder="1">
      <alignment horizontal="right"/>
    </xf>
    <xf numFmtId="49" fontId="8" fillId="0" borderId="14" xfId="19" applyNumberFormat="1" applyProtection="1">
      <alignment horizontal="center" vertical="top" shrinkToFit="1"/>
    </xf>
    <xf numFmtId="0" fontId="8" fillId="0" borderId="2" xfId="14" applyBorder="1">
      <alignment horizontal="right"/>
    </xf>
    <xf numFmtId="0" fontId="8" fillId="0" borderId="3" xfId="14" applyBorder="1">
      <alignment horizontal="right"/>
    </xf>
    <xf numFmtId="0" fontId="8" fillId="0" borderId="4" xfId="14" applyBorder="1">
      <alignment horizontal="right"/>
    </xf>
    <xf numFmtId="0" fontId="8" fillId="0" borderId="14" xfId="16" applyNumberFormat="1" applyProtection="1">
      <alignment horizontal="center" vertical="center" wrapText="1"/>
    </xf>
    <xf numFmtId="0" fontId="8" fillId="0" borderId="5" xfId="16" applyNumberFormat="1" applyBorder="1" applyProtection="1">
      <alignment horizontal="center" vertical="center" wrapText="1"/>
    </xf>
    <xf numFmtId="0" fontId="8" fillId="0" borderId="6" xfId="16" applyNumberFormat="1" applyBorder="1" applyProtection="1">
      <alignment horizontal="center" vertical="center" wrapText="1"/>
    </xf>
    <xf numFmtId="0" fontId="8" fillId="0" borderId="7" xfId="16" applyNumberFormat="1" applyBorder="1" applyProtection="1">
      <alignment horizontal="center" vertical="center" wrapText="1"/>
    </xf>
    <xf numFmtId="0" fontId="8" fillId="0" borderId="8" xfId="16" applyNumberFormat="1" applyBorder="1" applyProtection="1">
      <alignment horizontal="center" vertical="center" wrapText="1"/>
    </xf>
    <xf numFmtId="0" fontId="8" fillId="0" borderId="9" xfId="16" applyNumberFormat="1" applyBorder="1" applyProtection="1">
      <alignment horizontal="center" vertical="center" wrapText="1"/>
    </xf>
    <xf numFmtId="10" fontId="7" fillId="2" borderId="14" xfId="30" applyNumberFormat="1" applyFill="1" applyProtection="1">
      <alignment horizontal="right" vertical="top" shrinkToFit="1"/>
    </xf>
    <xf numFmtId="10" fontId="7" fillId="2" borderId="14" xfId="25" applyNumberFormat="1" applyFill="1" applyProtection="1">
      <alignment horizontal="right" vertical="top" shrinkToFit="1"/>
    </xf>
    <xf numFmtId="4" fontId="7" fillId="2" borderId="14" xfId="29" applyNumberFormat="1" applyFill="1" applyProtection="1">
      <alignment horizontal="right" vertical="top" shrinkToFit="1"/>
    </xf>
    <xf numFmtId="4" fontId="3" fillId="2" borderId="14" xfId="29" applyNumberFormat="1" applyFont="1" applyFill="1" applyProtection="1">
      <alignment horizontal="right" vertical="top" shrinkToFit="1"/>
    </xf>
    <xf numFmtId="4" fontId="7" fillId="2" borderId="14" xfId="24" applyNumberFormat="1" applyFill="1" applyProtection="1">
      <alignment horizontal="right" vertical="top" shrinkToFit="1"/>
    </xf>
    <xf numFmtId="0" fontId="5" fillId="0" borderId="14" xfId="28" applyNumberFormat="1" applyFont="1" applyProtection="1">
      <alignment vertical="top" wrapText="1"/>
    </xf>
    <xf numFmtId="0" fontId="4" fillId="0" borderId="14" xfId="28" applyNumberFormat="1" applyFont="1" applyProtection="1">
      <alignment vertical="top" wrapText="1"/>
    </xf>
    <xf numFmtId="4" fontId="7" fillId="2" borderId="6" xfId="29" applyNumberFormat="1" applyFill="1" applyBorder="1" applyProtection="1">
      <alignment horizontal="right" vertical="top" shrinkToFit="1"/>
    </xf>
    <xf numFmtId="4" fontId="7" fillId="2" borderId="2" xfId="29" applyNumberFormat="1" applyFill="1" applyBorder="1" applyProtection="1">
      <alignment horizontal="right" vertical="top" shrinkToFit="1"/>
    </xf>
    <xf numFmtId="10" fontId="3" fillId="2" borderId="14" xfId="30" applyNumberFormat="1" applyFont="1" applyFill="1" applyProtection="1">
      <alignment horizontal="right" vertical="top" shrinkToFit="1"/>
    </xf>
    <xf numFmtId="49" fontId="2" fillId="0" borderId="14" xfId="19" applyNumberFormat="1" applyFont="1" applyProtection="1">
      <alignment horizontal="center" vertical="top" shrinkToFit="1"/>
    </xf>
    <xf numFmtId="4" fontId="2" fillId="2" borderId="14" xfId="29" applyNumberFormat="1" applyFont="1" applyFill="1" applyProtection="1">
      <alignment horizontal="right" vertical="top" shrinkToFit="1"/>
    </xf>
    <xf numFmtId="10" fontId="2" fillId="2" borderId="14" xfId="30" applyNumberFormat="1" applyFont="1" applyFill="1" applyProtection="1">
      <alignment horizontal="right" vertical="top" shrinkToFit="1"/>
    </xf>
    <xf numFmtId="4" fontId="3" fillId="2" borderId="6" xfId="29" applyNumberFormat="1" applyFont="1" applyFill="1" applyBorder="1" applyProtection="1">
      <alignment horizontal="right" vertical="top" shrinkToFit="1"/>
    </xf>
    <xf numFmtId="4" fontId="3" fillId="2" borderId="2" xfId="29" applyNumberFormat="1" applyFont="1" applyFill="1" applyBorder="1" applyProtection="1">
      <alignment horizontal="right" vertical="top" shrinkToFit="1"/>
    </xf>
    <xf numFmtId="0" fontId="10" fillId="0" borderId="0" xfId="0" applyFont="1"/>
    <xf numFmtId="4" fontId="11" fillId="2" borderId="14" xfId="29" applyNumberFormat="1" applyFont="1" applyFill="1" applyProtection="1">
      <alignment horizontal="right" vertical="top" shrinkToFit="1"/>
    </xf>
    <xf numFmtId="10" fontId="11" fillId="2" borderId="14" xfId="30" applyNumberFormat="1" applyFont="1" applyFill="1" applyProtection="1">
      <alignment horizontal="right" vertical="top" shrinkToFit="1"/>
    </xf>
    <xf numFmtId="4" fontId="11" fillId="2" borderId="6" xfId="29" applyNumberFormat="1" applyFont="1" applyFill="1" applyBorder="1" applyProtection="1">
      <alignment horizontal="right" vertical="top" shrinkToFit="1"/>
    </xf>
    <xf numFmtId="4" fontId="11" fillId="2" borderId="2" xfId="29" applyNumberFormat="1" applyFont="1" applyFill="1" applyBorder="1" applyProtection="1">
      <alignment horizontal="right" vertical="top" shrinkToFit="1"/>
    </xf>
    <xf numFmtId="4" fontId="12" fillId="2" borderId="14" xfId="29" applyNumberFormat="1" applyFont="1" applyFill="1" applyProtection="1">
      <alignment horizontal="right" vertical="top" shrinkToFit="1"/>
    </xf>
    <xf numFmtId="10" fontId="12" fillId="2" borderId="14" xfId="30" applyNumberFormat="1" applyFont="1" applyFill="1" applyProtection="1">
      <alignment horizontal="right" vertical="top" shrinkToFit="1"/>
    </xf>
    <xf numFmtId="4" fontId="12" fillId="2" borderId="6" xfId="29" applyNumberFormat="1" applyFont="1" applyFill="1" applyBorder="1" applyProtection="1">
      <alignment horizontal="right" vertical="top" shrinkToFit="1"/>
    </xf>
    <xf numFmtId="4" fontId="12" fillId="2" borderId="2" xfId="29" applyNumberFormat="1" applyFont="1" applyFill="1" applyBorder="1" applyProtection="1">
      <alignment horizontal="right" vertical="top" shrinkToFit="1"/>
    </xf>
    <xf numFmtId="49" fontId="13" fillId="0" borderId="14" xfId="19" applyNumberFormat="1" applyFont="1" applyProtection="1">
      <alignment horizontal="center" vertical="top" shrinkToFit="1"/>
    </xf>
    <xf numFmtId="4" fontId="13" fillId="2" borderId="14" xfId="29" applyNumberFormat="1" applyFont="1" applyFill="1" applyProtection="1">
      <alignment horizontal="right" vertical="top" shrinkToFit="1"/>
    </xf>
    <xf numFmtId="10" fontId="13" fillId="2" borderId="14" xfId="30" applyNumberFormat="1" applyFont="1" applyFill="1" applyProtection="1">
      <alignment horizontal="right" vertical="top" shrinkToFit="1"/>
    </xf>
    <xf numFmtId="0" fontId="8" fillId="0" borderId="4" xfId="14" applyBorder="1" applyAlignment="1">
      <alignment horizontal="center"/>
    </xf>
    <xf numFmtId="0" fontId="8" fillId="0" borderId="3" xfId="14" applyBorder="1" applyAlignment="1">
      <alignment horizontal="center"/>
    </xf>
    <xf numFmtId="0" fontId="8" fillId="0" borderId="10" xfId="16" applyNumberForma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2" xfId="16" applyNumberForma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" xfId="16" applyNumberFormat="1" applyBorder="1" applyAlignment="1" applyProtection="1">
      <alignment horizontal="center" vertical="center" wrapText="1"/>
    </xf>
    <xf numFmtId="0" fontId="0" fillId="0" borderId="2" xfId="0" applyBorder="1" applyAlignment="1"/>
    <xf numFmtId="0" fontId="8" fillId="0" borderId="5" xfId="16" applyNumberFormat="1" applyBorder="1" applyProtection="1">
      <alignment horizontal="center" vertical="center" wrapText="1"/>
    </xf>
    <xf numFmtId="0" fontId="8" fillId="0" borderId="1" xfId="16" applyBorder="1">
      <alignment horizontal="center" vertical="center" wrapText="1"/>
    </xf>
    <xf numFmtId="0" fontId="8" fillId="0" borderId="6" xfId="16" applyNumberFormat="1" applyBorder="1" applyProtection="1">
      <alignment horizontal="center" vertical="center" wrapText="1"/>
    </xf>
    <xf numFmtId="0" fontId="8" fillId="0" borderId="7" xfId="16" applyBorder="1">
      <alignment horizontal="center" vertical="center" wrapText="1"/>
    </xf>
    <xf numFmtId="0" fontId="8" fillId="0" borderId="0" xfId="10" applyNumberFormat="1" applyBorder="1" applyProtection="1">
      <alignment wrapText="1"/>
    </xf>
    <xf numFmtId="0" fontId="7" fillId="0" borderId="1" xfId="23" applyNumberFormat="1" applyBorder="1" applyProtection="1">
      <alignment horizontal="left"/>
    </xf>
    <xf numFmtId="0" fontId="7" fillId="0" borderId="1" xfId="23" applyBorder="1">
      <alignment horizontal="left"/>
    </xf>
    <xf numFmtId="0" fontId="8" fillId="0" borderId="8" xfId="16" applyNumberFormat="1" applyBorder="1" applyProtection="1">
      <alignment horizontal="center" vertical="center" wrapText="1"/>
    </xf>
    <xf numFmtId="0" fontId="8" fillId="0" borderId="9" xfId="16" applyBorder="1">
      <alignment horizontal="center" vertical="center" wrapText="1"/>
    </xf>
    <xf numFmtId="0" fontId="6" fillId="0" borderId="0" xfId="1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</cellXfs>
  <cellStyles count="35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G32"/>
  <sheetViews>
    <sheetView showGridLines="0" tabSelected="1" workbookViewId="0">
      <pane ySplit="7" topLeftCell="A23" activePane="bottomLeft" state="frozen"/>
      <selection pane="bottomLeft" activeCell="G30" sqref="G30"/>
    </sheetView>
  </sheetViews>
  <sheetFormatPr defaultRowHeight="15" outlineLevelRow="1" x14ac:dyDescent="0.25"/>
  <cols>
    <col min="1" max="1" width="53.5703125" style="1" customWidth="1"/>
    <col min="2" max="5" width="9.140625" style="1" hidden="1" customWidth="1"/>
    <col min="6" max="6" width="16.140625" style="1" customWidth="1"/>
    <col min="7" max="7" width="14.7109375" style="1" customWidth="1"/>
    <col min="8" max="23" width="9.140625" style="1" hidden="1" customWidth="1"/>
    <col min="24" max="24" width="15.42578125" style="1" customWidth="1"/>
    <col min="25" max="31" width="9.140625" style="1" hidden="1" customWidth="1"/>
    <col min="32" max="32" width="17" style="1" customWidth="1"/>
    <col min="33" max="33" width="13.85546875" style="1" customWidth="1"/>
    <col min="34" max="16384" width="9.140625" style="1"/>
  </cols>
  <sheetData>
    <row r="1" spans="1:33" ht="18" customHeight="1" x14ac:dyDescent="0.25">
      <c r="A1" s="54"/>
      <c r="B1" s="54"/>
      <c r="C1" s="54"/>
      <c r="D1" s="54"/>
      <c r="E1" s="54"/>
      <c r="F1" s="54"/>
      <c r="G1" s="5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.75" customHeight="1" x14ac:dyDescent="0.25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ht="30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 t="s">
        <v>3</v>
      </c>
    </row>
    <row r="5" spans="1:33" ht="12.75" customHeight="1" x14ac:dyDescent="0.25">
      <c r="A5" s="48" t="s">
        <v>0</v>
      </c>
      <c r="B5" s="7"/>
      <c r="C5" s="6"/>
      <c r="D5" s="6"/>
      <c r="E5" s="8"/>
      <c r="F5" s="48" t="s">
        <v>4</v>
      </c>
      <c r="G5" s="48" t="s">
        <v>5</v>
      </c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8"/>
      <c r="X5" s="48" t="s">
        <v>6</v>
      </c>
      <c r="Y5" s="7"/>
      <c r="Z5" s="6"/>
      <c r="AA5" s="6"/>
      <c r="AB5" s="6"/>
      <c r="AC5" s="6"/>
      <c r="AD5" s="6"/>
      <c r="AE5" s="6"/>
      <c r="AF5" s="42" t="s">
        <v>7</v>
      </c>
      <c r="AG5" s="43"/>
    </row>
    <row r="6" spans="1:33" ht="26.25" customHeight="1" x14ac:dyDescent="0.25">
      <c r="A6" s="49"/>
      <c r="B6" s="57" t="s">
        <v>1</v>
      </c>
      <c r="C6" s="50" t="s">
        <v>1</v>
      </c>
      <c r="D6" s="50" t="s">
        <v>1</v>
      </c>
      <c r="E6" s="52" t="s">
        <v>1</v>
      </c>
      <c r="F6" s="49"/>
      <c r="G6" s="49"/>
      <c r="H6" s="57" t="s">
        <v>1</v>
      </c>
      <c r="I6" s="50" t="s">
        <v>1</v>
      </c>
      <c r="J6" s="50" t="s">
        <v>1</v>
      </c>
      <c r="K6" s="50" t="s">
        <v>1</v>
      </c>
      <c r="L6" s="50" t="s">
        <v>1</v>
      </c>
      <c r="M6" s="50" t="s">
        <v>1</v>
      </c>
      <c r="N6" s="50" t="s">
        <v>1</v>
      </c>
      <c r="O6" s="50" t="s">
        <v>1</v>
      </c>
      <c r="P6" s="50" t="s">
        <v>1</v>
      </c>
      <c r="Q6" s="10" t="s">
        <v>1</v>
      </c>
      <c r="R6" s="50" t="s">
        <v>1</v>
      </c>
      <c r="S6" s="50" t="s">
        <v>1</v>
      </c>
      <c r="T6" s="50" t="s">
        <v>1</v>
      </c>
      <c r="U6" s="50" t="s">
        <v>1</v>
      </c>
      <c r="V6" s="50" t="s">
        <v>1</v>
      </c>
      <c r="W6" s="11" t="s">
        <v>1</v>
      </c>
      <c r="X6" s="49"/>
      <c r="Y6" s="13" t="s">
        <v>1</v>
      </c>
      <c r="Z6" s="50" t="s">
        <v>1</v>
      </c>
      <c r="AA6" s="50" t="s">
        <v>1</v>
      </c>
      <c r="AB6" s="50" t="s">
        <v>1</v>
      </c>
      <c r="AC6" s="50" t="s">
        <v>1</v>
      </c>
      <c r="AD6" s="50" t="s">
        <v>1</v>
      </c>
      <c r="AE6" s="52" t="s">
        <v>1</v>
      </c>
      <c r="AF6" s="44" t="s">
        <v>8</v>
      </c>
      <c r="AG6" s="46" t="s">
        <v>9</v>
      </c>
    </row>
    <row r="7" spans="1:33" ht="15" customHeight="1" x14ac:dyDescent="0.25">
      <c r="A7" s="49"/>
      <c r="B7" s="58"/>
      <c r="C7" s="51"/>
      <c r="D7" s="51"/>
      <c r="E7" s="53"/>
      <c r="F7" s="49"/>
      <c r="G7" s="49"/>
      <c r="H7" s="58"/>
      <c r="I7" s="51"/>
      <c r="J7" s="51"/>
      <c r="K7" s="51"/>
      <c r="L7" s="51"/>
      <c r="M7" s="51"/>
      <c r="N7" s="51"/>
      <c r="O7" s="51"/>
      <c r="P7" s="51"/>
      <c r="Q7" s="9"/>
      <c r="R7" s="51"/>
      <c r="S7" s="51"/>
      <c r="T7" s="51"/>
      <c r="U7" s="51"/>
      <c r="V7" s="51"/>
      <c r="W7" s="12"/>
      <c r="X7" s="49"/>
      <c r="Y7" s="14"/>
      <c r="Z7" s="51"/>
      <c r="AA7" s="51"/>
      <c r="AB7" s="51"/>
      <c r="AC7" s="51"/>
      <c r="AD7" s="51"/>
      <c r="AE7" s="53"/>
      <c r="AF7" s="45"/>
      <c r="AG7" s="47"/>
    </row>
    <row r="8" spans="1:33" ht="46.5" customHeight="1" x14ac:dyDescent="0.25">
      <c r="A8" s="21" t="s">
        <v>10</v>
      </c>
      <c r="B8" s="5"/>
      <c r="C8" s="5"/>
      <c r="D8" s="5"/>
      <c r="E8" s="5"/>
      <c r="F8" s="17">
        <f>F9+F10</f>
        <v>1627050</v>
      </c>
      <c r="G8" s="17">
        <f t="shared" ref="G8:X8" si="0">G9+G10</f>
        <v>1934735.08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7">
        <f t="shared" si="0"/>
        <v>0</v>
      </c>
      <c r="T8" s="17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1888106.85</v>
      </c>
      <c r="Y8" s="17">
        <v>46389747.859999999</v>
      </c>
      <c r="Z8" s="17">
        <v>-46389747.859999999</v>
      </c>
      <c r="AA8" s="17">
        <v>54781908</v>
      </c>
      <c r="AB8" s="15">
        <v>0</v>
      </c>
      <c r="AC8" s="17">
        <v>0</v>
      </c>
      <c r="AD8" s="15">
        <v>0</v>
      </c>
      <c r="AE8" s="17">
        <v>0</v>
      </c>
      <c r="AF8" s="22">
        <f t="shared" ref="AF8:AF31" si="1">X8-F8</f>
        <v>261056.85000000009</v>
      </c>
      <c r="AG8" s="23">
        <f t="shared" ref="AG8:AG31" si="2">X8-G8</f>
        <v>-46628.229999999981</v>
      </c>
    </row>
    <row r="9" spans="1:33" ht="38.25" customHeight="1" outlineLevel="1" x14ac:dyDescent="0.25">
      <c r="A9" s="20" t="s">
        <v>11</v>
      </c>
      <c r="B9" s="5"/>
      <c r="C9" s="5"/>
      <c r="D9" s="5"/>
      <c r="E9" s="5"/>
      <c r="F9" s="18">
        <v>1587050</v>
      </c>
      <c r="G9" s="18">
        <v>1914735.08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1888106.85</v>
      </c>
      <c r="Y9" s="18">
        <v>44882937.109999999</v>
      </c>
      <c r="Z9" s="18">
        <v>-44882937.109999999</v>
      </c>
      <c r="AA9" s="18">
        <v>52815308</v>
      </c>
      <c r="AB9" s="24">
        <v>0</v>
      </c>
      <c r="AC9" s="18">
        <v>0</v>
      </c>
      <c r="AD9" s="24">
        <v>0</v>
      </c>
      <c r="AE9" s="18">
        <v>0</v>
      </c>
      <c r="AF9" s="28">
        <f t="shared" si="1"/>
        <v>301056.85000000009</v>
      </c>
      <c r="AG9" s="29">
        <f t="shared" si="2"/>
        <v>-26628.229999999981</v>
      </c>
    </row>
    <row r="10" spans="1:33" ht="27" customHeight="1" outlineLevel="1" x14ac:dyDescent="0.25">
      <c r="A10" s="20" t="s">
        <v>12</v>
      </c>
      <c r="B10" s="5"/>
      <c r="C10" s="5"/>
      <c r="D10" s="5"/>
      <c r="E10" s="5"/>
      <c r="F10" s="18">
        <v>40000</v>
      </c>
      <c r="G10" s="18">
        <v>20000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1382215.75</v>
      </c>
      <c r="Z10" s="18">
        <v>-1382215.75</v>
      </c>
      <c r="AA10" s="18">
        <v>1600000</v>
      </c>
      <c r="AB10" s="24">
        <v>0</v>
      </c>
      <c r="AC10" s="18">
        <v>0</v>
      </c>
      <c r="AD10" s="24">
        <v>0</v>
      </c>
      <c r="AE10" s="18">
        <v>0</v>
      </c>
      <c r="AF10" s="28">
        <f t="shared" si="1"/>
        <v>-40000</v>
      </c>
      <c r="AG10" s="29">
        <f t="shared" si="2"/>
        <v>-20000</v>
      </c>
    </row>
    <row r="11" spans="1:33" ht="39" customHeight="1" outlineLevel="1" x14ac:dyDescent="0.25">
      <c r="A11" s="21" t="s">
        <v>13</v>
      </c>
      <c r="B11" s="5"/>
      <c r="C11" s="5"/>
      <c r="D11" s="5"/>
      <c r="E11" s="5"/>
      <c r="F11" s="31">
        <f>F12+F13</f>
        <v>4372095</v>
      </c>
      <c r="G11" s="31">
        <f>G12+G13</f>
        <v>4769970.5199999996</v>
      </c>
      <c r="H11" s="31">
        <f t="shared" ref="G11:X11" si="3">H12+H13</f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1">
        <f t="shared" si="3"/>
        <v>0</v>
      </c>
      <c r="P11" s="31">
        <f t="shared" si="3"/>
        <v>0</v>
      </c>
      <c r="Q11" s="31">
        <f t="shared" si="3"/>
        <v>0</v>
      </c>
      <c r="R11" s="31">
        <f t="shared" si="3"/>
        <v>0</v>
      </c>
      <c r="S11" s="31">
        <f t="shared" si="3"/>
        <v>0</v>
      </c>
      <c r="T11" s="31">
        <f t="shared" si="3"/>
        <v>0</v>
      </c>
      <c r="U11" s="31">
        <f t="shared" si="3"/>
        <v>0</v>
      </c>
      <c r="V11" s="31">
        <f t="shared" si="3"/>
        <v>0</v>
      </c>
      <c r="W11" s="31">
        <f t="shared" si="3"/>
        <v>0</v>
      </c>
      <c r="X11" s="31">
        <f t="shared" si="3"/>
        <v>3693365.44</v>
      </c>
      <c r="Y11" s="31">
        <v>22300</v>
      </c>
      <c r="Z11" s="31">
        <v>-22300</v>
      </c>
      <c r="AA11" s="31">
        <v>134300</v>
      </c>
      <c r="AB11" s="32">
        <v>0</v>
      </c>
      <c r="AC11" s="31">
        <v>0</v>
      </c>
      <c r="AD11" s="32">
        <v>0</v>
      </c>
      <c r="AE11" s="31">
        <v>0</v>
      </c>
      <c r="AF11" s="33">
        <f t="shared" si="1"/>
        <v>-678729.56</v>
      </c>
      <c r="AG11" s="34">
        <f t="shared" si="2"/>
        <v>-1076605.0799999996</v>
      </c>
    </row>
    <row r="12" spans="1:33" ht="26.25" customHeight="1" outlineLevel="1" x14ac:dyDescent="0.25">
      <c r="A12" s="20" t="s">
        <v>14</v>
      </c>
      <c r="B12" s="5"/>
      <c r="C12" s="5"/>
      <c r="D12" s="5"/>
      <c r="E12" s="5"/>
      <c r="F12" s="18">
        <v>4042095</v>
      </c>
      <c r="G12" s="18">
        <v>4330491.88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3276279.32</v>
      </c>
      <c r="Y12" s="18">
        <v>41640</v>
      </c>
      <c r="Z12" s="18">
        <v>-41640</v>
      </c>
      <c r="AA12" s="18">
        <v>110800</v>
      </c>
      <c r="AB12" s="24">
        <v>0</v>
      </c>
      <c r="AC12" s="18">
        <v>0</v>
      </c>
      <c r="AD12" s="24">
        <v>0</v>
      </c>
      <c r="AE12" s="18">
        <v>0</v>
      </c>
      <c r="AF12" s="28">
        <f t="shared" si="1"/>
        <v>-765815.68000000017</v>
      </c>
      <c r="AG12" s="29">
        <f t="shared" si="2"/>
        <v>-1054212.56</v>
      </c>
    </row>
    <row r="13" spans="1:33" ht="39" customHeight="1" outlineLevel="1" x14ac:dyDescent="0.25">
      <c r="A13" s="20" t="s">
        <v>15</v>
      </c>
      <c r="B13" s="5"/>
      <c r="C13" s="5"/>
      <c r="D13" s="5"/>
      <c r="E13" s="5"/>
      <c r="F13" s="18">
        <v>330000</v>
      </c>
      <c r="G13" s="18">
        <v>439478.64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417086.12</v>
      </c>
      <c r="Y13" s="18">
        <v>60655</v>
      </c>
      <c r="Z13" s="18">
        <v>-60655</v>
      </c>
      <c r="AA13" s="18">
        <v>121500</v>
      </c>
      <c r="AB13" s="24">
        <v>0</v>
      </c>
      <c r="AC13" s="18">
        <v>0</v>
      </c>
      <c r="AD13" s="24">
        <v>0</v>
      </c>
      <c r="AE13" s="18">
        <v>0</v>
      </c>
      <c r="AF13" s="28">
        <f t="shared" si="1"/>
        <v>87086.12</v>
      </c>
      <c r="AG13" s="29">
        <f t="shared" si="2"/>
        <v>-22392.520000000019</v>
      </c>
    </row>
    <row r="14" spans="1:33" ht="39" customHeight="1" x14ac:dyDescent="0.25">
      <c r="A14" s="21" t="s">
        <v>16</v>
      </c>
      <c r="B14" s="5"/>
      <c r="C14" s="5"/>
      <c r="D14" s="5"/>
      <c r="E14" s="5"/>
      <c r="F14" s="17">
        <f>F15+F16+F17</f>
        <v>48000</v>
      </c>
      <c r="G14" s="17">
        <f t="shared" ref="G14:X14" si="4">G15+G16+G17</f>
        <v>134000</v>
      </c>
      <c r="H14" s="17">
        <f t="shared" si="4"/>
        <v>0</v>
      </c>
      <c r="I14" s="17">
        <f t="shared" si="4"/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>
        <f t="shared" si="4"/>
        <v>0</v>
      </c>
      <c r="X14" s="17">
        <f t="shared" si="4"/>
        <v>54015</v>
      </c>
      <c r="Y14" s="17">
        <v>2372121.84</v>
      </c>
      <c r="Z14" s="17">
        <v>-2372121.84</v>
      </c>
      <c r="AA14" s="17">
        <v>3866000</v>
      </c>
      <c r="AB14" s="15">
        <v>0</v>
      </c>
      <c r="AC14" s="17">
        <v>0</v>
      </c>
      <c r="AD14" s="15">
        <v>0</v>
      </c>
      <c r="AE14" s="17">
        <v>0</v>
      </c>
      <c r="AF14" s="22">
        <f t="shared" si="1"/>
        <v>6015</v>
      </c>
      <c r="AG14" s="23">
        <f t="shared" si="2"/>
        <v>-79985</v>
      </c>
    </row>
    <row r="15" spans="1:33" ht="29.25" customHeight="1" outlineLevel="1" x14ac:dyDescent="0.25">
      <c r="A15" s="30" t="s">
        <v>17</v>
      </c>
      <c r="B15" s="5"/>
      <c r="C15" s="5"/>
      <c r="D15" s="5"/>
      <c r="E15" s="5"/>
      <c r="F15" s="18">
        <v>48000</v>
      </c>
      <c r="G15" s="18">
        <v>118000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54015</v>
      </c>
      <c r="Y15" s="18">
        <v>2372121.84</v>
      </c>
      <c r="Z15" s="18">
        <v>-2372121.84</v>
      </c>
      <c r="AA15" s="18">
        <v>3866000</v>
      </c>
      <c r="AB15" s="24">
        <v>0</v>
      </c>
      <c r="AC15" s="18">
        <v>0</v>
      </c>
      <c r="AD15" s="24">
        <v>0</v>
      </c>
      <c r="AE15" s="18">
        <v>0</v>
      </c>
      <c r="AF15" s="28">
        <f t="shared" si="1"/>
        <v>6015</v>
      </c>
      <c r="AG15" s="29">
        <f t="shared" si="2"/>
        <v>-63985</v>
      </c>
    </row>
    <row r="16" spans="1:33" ht="51" customHeight="1" x14ac:dyDescent="0.25">
      <c r="A16" s="20" t="s">
        <v>18</v>
      </c>
      <c r="B16" s="5"/>
      <c r="C16" s="5"/>
      <c r="D16" s="5"/>
      <c r="E16" s="5"/>
      <c r="F16" s="17">
        <v>0</v>
      </c>
      <c r="G16" s="17">
        <v>1000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148401.51</v>
      </c>
      <c r="Z16" s="17">
        <v>-148401.51</v>
      </c>
      <c r="AA16" s="17">
        <v>240000</v>
      </c>
      <c r="AB16" s="15">
        <v>0</v>
      </c>
      <c r="AC16" s="17">
        <v>0</v>
      </c>
      <c r="AD16" s="15">
        <v>0</v>
      </c>
      <c r="AE16" s="17">
        <v>0</v>
      </c>
      <c r="AF16" s="22">
        <f t="shared" si="1"/>
        <v>0</v>
      </c>
      <c r="AG16" s="23">
        <f t="shared" si="2"/>
        <v>-1000</v>
      </c>
    </row>
    <row r="17" spans="1:33" ht="51.75" customHeight="1" outlineLevel="1" x14ac:dyDescent="0.25">
      <c r="A17" s="20" t="s">
        <v>19</v>
      </c>
      <c r="B17" s="25"/>
      <c r="C17" s="25"/>
      <c r="D17" s="25"/>
      <c r="E17" s="25"/>
      <c r="F17" s="31">
        <v>0</v>
      </c>
      <c r="G17" s="31">
        <v>15000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40000</v>
      </c>
      <c r="AB17" s="32">
        <v>0</v>
      </c>
      <c r="AC17" s="31">
        <v>0</v>
      </c>
      <c r="AD17" s="32">
        <v>0</v>
      </c>
      <c r="AE17" s="31">
        <v>0</v>
      </c>
      <c r="AF17" s="33">
        <f t="shared" si="1"/>
        <v>0</v>
      </c>
      <c r="AG17" s="29">
        <f t="shared" si="2"/>
        <v>-15000</v>
      </c>
    </row>
    <row r="18" spans="1:33" ht="63" customHeight="1" outlineLevel="1" x14ac:dyDescent="0.25">
      <c r="A18" s="21" t="s">
        <v>20</v>
      </c>
      <c r="B18" s="25"/>
      <c r="C18" s="25"/>
      <c r="D18" s="25"/>
      <c r="E18" s="25"/>
      <c r="F18" s="31">
        <f>F19+F20+F21+F22</f>
        <v>601500</v>
      </c>
      <c r="G18" s="31">
        <f t="shared" ref="G18:X18" si="5">G19+G20+G21+G22</f>
        <v>3155000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1">
        <f t="shared" si="5"/>
        <v>0</v>
      </c>
      <c r="P18" s="31">
        <f t="shared" si="5"/>
        <v>0</v>
      </c>
      <c r="Q18" s="31">
        <f t="shared" si="5"/>
        <v>0</v>
      </c>
      <c r="R18" s="31">
        <f t="shared" si="5"/>
        <v>0</v>
      </c>
      <c r="S18" s="31">
        <f t="shared" si="5"/>
        <v>0</v>
      </c>
      <c r="T18" s="31">
        <f t="shared" si="5"/>
        <v>0</v>
      </c>
      <c r="U18" s="31">
        <f t="shared" si="5"/>
        <v>0</v>
      </c>
      <c r="V18" s="31">
        <f t="shared" si="5"/>
        <v>0</v>
      </c>
      <c r="W18" s="31">
        <f t="shared" si="5"/>
        <v>0</v>
      </c>
      <c r="X18" s="31">
        <f t="shared" si="5"/>
        <v>2859544.09</v>
      </c>
      <c r="Y18" s="31">
        <v>148401.51</v>
      </c>
      <c r="Z18" s="31">
        <v>-148401.51</v>
      </c>
      <c r="AA18" s="31">
        <v>180000</v>
      </c>
      <c r="AB18" s="32">
        <v>0</v>
      </c>
      <c r="AC18" s="31">
        <v>0</v>
      </c>
      <c r="AD18" s="32">
        <v>0</v>
      </c>
      <c r="AE18" s="31">
        <v>0</v>
      </c>
      <c r="AF18" s="33">
        <f t="shared" si="1"/>
        <v>2258044.09</v>
      </c>
      <c r="AG18" s="29">
        <f t="shared" si="2"/>
        <v>-295455.91000000015</v>
      </c>
    </row>
    <row r="19" spans="1:33" ht="41.25" customHeight="1" outlineLevel="1" x14ac:dyDescent="0.25">
      <c r="A19" s="20" t="s">
        <v>21</v>
      </c>
      <c r="B19" s="25"/>
      <c r="C19" s="25"/>
      <c r="D19" s="25"/>
      <c r="E19" s="25"/>
      <c r="F19" s="26">
        <v>155000</v>
      </c>
      <c r="G19" s="26">
        <v>520000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249193.02</v>
      </c>
      <c r="Y19" s="26">
        <v>0</v>
      </c>
      <c r="Z19" s="26">
        <v>0</v>
      </c>
      <c r="AA19" s="26">
        <v>20000</v>
      </c>
      <c r="AB19" s="27">
        <v>0</v>
      </c>
      <c r="AC19" s="26">
        <v>0</v>
      </c>
      <c r="AD19" s="27">
        <v>0</v>
      </c>
      <c r="AE19" s="26">
        <v>0</v>
      </c>
      <c r="AF19" s="28">
        <f t="shared" si="1"/>
        <v>94193.01999999999</v>
      </c>
      <c r="AG19" s="29">
        <f t="shared" si="2"/>
        <v>-270806.98</v>
      </c>
    </row>
    <row r="20" spans="1:33" ht="38.25" customHeight="1" x14ac:dyDescent="0.25">
      <c r="A20" s="20" t="s">
        <v>22</v>
      </c>
      <c r="B20" s="5"/>
      <c r="C20" s="5"/>
      <c r="D20" s="5"/>
      <c r="E20" s="5"/>
      <c r="F20" s="35">
        <v>116500</v>
      </c>
      <c r="G20" s="35">
        <v>75000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75000</v>
      </c>
      <c r="Y20" s="35">
        <v>1643400</v>
      </c>
      <c r="Z20" s="35">
        <v>-1643400</v>
      </c>
      <c r="AA20" s="35">
        <v>5459924</v>
      </c>
      <c r="AB20" s="36">
        <v>0</v>
      </c>
      <c r="AC20" s="35">
        <v>0</v>
      </c>
      <c r="AD20" s="36">
        <v>0</v>
      </c>
      <c r="AE20" s="35">
        <v>0</v>
      </c>
      <c r="AF20" s="37">
        <f t="shared" si="1"/>
        <v>-41500</v>
      </c>
      <c r="AG20" s="38">
        <f t="shared" si="2"/>
        <v>0</v>
      </c>
    </row>
    <row r="21" spans="1:33" ht="42" customHeight="1" outlineLevel="1" x14ac:dyDescent="0.25">
      <c r="A21" s="20" t="s">
        <v>23</v>
      </c>
      <c r="B21" s="25"/>
      <c r="C21" s="25"/>
      <c r="D21" s="25"/>
      <c r="E21" s="25"/>
      <c r="F21" s="26">
        <v>330000</v>
      </c>
      <c r="G21" s="26">
        <v>1280000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1257343.57</v>
      </c>
      <c r="Y21" s="26">
        <v>1643400</v>
      </c>
      <c r="Z21" s="26">
        <v>-1643400</v>
      </c>
      <c r="AA21" s="26">
        <v>4984364</v>
      </c>
      <c r="AB21" s="27">
        <v>0</v>
      </c>
      <c r="AC21" s="26">
        <v>0</v>
      </c>
      <c r="AD21" s="27">
        <v>0</v>
      </c>
      <c r="AE21" s="26">
        <v>0</v>
      </c>
      <c r="AF21" s="28">
        <f t="shared" si="1"/>
        <v>927343.57000000007</v>
      </c>
      <c r="AG21" s="29">
        <f t="shared" si="2"/>
        <v>-22656.429999999935</v>
      </c>
    </row>
    <row r="22" spans="1:33" ht="36" customHeight="1" outlineLevel="1" x14ac:dyDescent="0.25">
      <c r="A22" s="20" t="s">
        <v>24</v>
      </c>
      <c r="B22" s="25"/>
      <c r="C22" s="25"/>
      <c r="D22" s="25"/>
      <c r="E22" s="25"/>
      <c r="F22" s="26">
        <v>0</v>
      </c>
      <c r="G22" s="26">
        <v>1280000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1278007.5</v>
      </c>
      <c r="Y22" s="26">
        <v>0</v>
      </c>
      <c r="Z22" s="26">
        <v>0</v>
      </c>
      <c r="AA22" s="26">
        <v>475560</v>
      </c>
      <c r="AB22" s="27">
        <v>0</v>
      </c>
      <c r="AC22" s="26">
        <v>0</v>
      </c>
      <c r="AD22" s="27">
        <v>0</v>
      </c>
      <c r="AE22" s="26">
        <v>0</v>
      </c>
      <c r="AF22" s="28">
        <f t="shared" si="1"/>
        <v>1278007.5</v>
      </c>
      <c r="AG22" s="29">
        <f t="shared" si="2"/>
        <v>-1992.5</v>
      </c>
    </row>
    <row r="23" spans="1:33" ht="54.75" customHeight="1" x14ac:dyDescent="0.25">
      <c r="A23" s="21" t="s">
        <v>25</v>
      </c>
      <c r="B23" s="5"/>
      <c r="C23" s="5"/>
      <c r="D23" s="5"/>
      <c r="E23" s="5"/>
      <c r="F23" s="17">
        <f>F24</f>
        <v>100</v>
      </c>
      <c r="G23" s="17">
        <f t="shared" ref="G23:X23" si="6">G24</f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  <c r="K23" s="17">
        <f t="shared" si="6"/>
        <v>0</v>
      </c>
      <c r="L23" s="17">
        <f t="shared" si="6"/>
        <v>0</v>
      </c>
      <c r="M23" s="17">
        <f t="shared" si="6"/>
        <v>0</v>
      </c>
      <c r="N23" s="17">
        <f t="shared" si="6"/>
        <v>0</v>
      </c>
      <c r="O23" s="17">
        <f t="shared" si="6"/>
        <v>0</v>
      </c>
      <c r="P23" s="17">
        <f t="shared" si="6"/>
        <v>0</v>
      </c>
      <c r="Q23" s="17">
        <f t="shared" si="6"/>
        <v>0</v>
      </c>
      <c r="R23" s="17">
        <f t="shared" si="6"/>
        <v>0</v>
      </c>
      <c r="S23" s="17">
        <f t="shared" si="6"/>
        <v>0</v>
      </c>
      <c r="T23" s="17">
        <f t="shared" si="6"/>
        <v>0</v>
      </c>
      <c r="U23" s="17">
        <f t="shared" si="6"/>
        <v>0</v>
      </c>
      <c r="V23" s="17">
        <f t="shared" si="6"/>
        <v>0</v>
      </c>
      <c r="W23" s="17">
        <f t="shared" si="6"/>
        <v>0</v>
      </c>
      <c r="X23" s="17">
        <f t="shared" si="6"/>
        <v>0</v>
      </c>
      <c r="Y23" s="17">
        <v>2718596.38</v>
      </c>
      <c r="Z23" s="17">
        <v>-2718596.38</v>
      </c>
      <c r="AA23" s="17">
        <v>5620740.5300000003</v>
      </c>
      <c r="AB23" s="15">
        <v>0</v>
      </c>
      <c r="AC23" s="17">
        <v>0</v>
      </c>
      <c r="AD23" s="15">
        <v>0</v>
      </c>
      <c r="AE23" s="17">
        <v>0</v>
      </c>
      <c r="AF23" s="22">
        <f t="shared" si="1"/>
        <v>-100</v>
      </c>
      <c r="AG23" s="23">
        <f t="shared" si="2"/>
        <v>0</v>
      </c>
    </row>
    <row r="24" spans="1:33" ht="39.75" customHeight="1" outlineLevel="1" x14ac:dyDescent="0.25">
      <c r="A24" s="20" t="s">
        <v>26</v>
      </c>
      <c r="B24" s="25"/>
      <c r="C24" s="25"/>
      <c r="D24" s="25"/>
      <c r="E24" s="25"/>
      <c r="F24" s="26">
        <v>100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2718596.38</v>
      </c>
      <c r="Z24" s="26">
        <v>-2718596.38</v>
      </c>
      <c r="AA24" s="26">
        <v>5620740.5300000003</v>
      </c>
      <c r="AB24" s="27">
        <v>0</v>
      </c>
      <c r="AC24" s="26">
        <v>0</v>
      </c>
      <c r="AD24" s="27">
        <v>0</v>
      </c>
      <c r="AE24" s="26">
        <v>0</v>
      </c>
      <c r="AF24" s="28">
        <f t="shared" si="1"/>
        <v>-100</v>
      </c>
      <c r="AG24" s="29">
        <f t="shared" si="2"/>
        <v>0</v>
      </c>
    </row>
    <row r="25" spans="1:33" ht="38.25" customHeight="1" x14ac:dyDescent="0.25">
      <c r="A25" s="21" t="s">
        <v>27</v>
      </c>
      <c r="B25" s="5"/>
      <c r="C25" s="5"/>
      <c r="D25" s="5"/>
      <c r="E25" s="5"/>
      <c r="F25" s="17">
        <f>F26+F27</f>
        <v>0</v>
      </c>
      <c r="G25" s="17">
        <f t="shared" ref="G25:X25" si="7">G26+G27</f>
        <v>2940000</v>
      </c>
      <c r="H25" s="17">
        <f t="shared" si="7"/>
        <v>0</v>
      </c>
      <c r="I25" s="17">
        <f t="shared" si="7"/>
        <v>0</v>
      </c>
      <c r="J25" s="17">
        <f t="shared" si="7"/>
        <v>0</v>
      </c>
      <c r="K25" s="17">
        <f t="shared" si="7"/>
        <v>0</v>
      </c>
      <c r="L25" s="17">
        <f t="shared" si="7"/>
        <v>0</v>
      </c>
      <c r="M25" s="17">
        <f t="shared" si="7"/>
        <v>0</v>
      </c>
      <c r="N25" s="17">
        <f t="shared" si="7"/>
        <v>0</v>
      </c>
      <c r="O25" s="17">
        <f t="shared" si="7"/>
        <v>0</v>
      </c>
      <c r="P25" s="17">
        <f t="shared" si="7"/>
        <v>0</v>
      </c>
      <c r="Q25" s="17">
        <f t="shared" si="7"/>
        <v>0</v>
      </c>
      <c r="R25" s="17">
        <f t="shared" si="7"/>
        <v>0</v>
      </c>
      <c r="S25" s="17">
        <f t="shared" si="7"/>
        <v>0</v>
      </c>
      <c r="T25" s="17">
        <f t="shared" si="7"/>
        <v>0</v>
      </c>
      <c r="U25" s="17">
        <f t="shared" si="7"/>
        <v>0</v>
      </c>
      <c r="V25" s="17">
        <f t="shared" si="7"/>
        <v>0</v>
      </c>
      <c r="W25" s="17">
        <f t="shared" si="7"/>
        <v>0</v>
      </c>
      <c r="X25" s="17">
        <f t="shared" si="7"/>
        <v>1858648.64</v>
      </c>
      <c r="Y25" s="17">
        <v>0</v>
      </c>
      <c r="Z25" s="17">
        <v>0</v>
      </c>
      <c r="AA25" s="17">
        <v>50000</v>
      </c>
      <c r="AB25" s="15">
        <v>0</v>
      </c>
      <c r="AC25" s="17">
        <v>0</v>
      </c>
      <c r="AD25" s="15">
        <v>0</v>
      </c>
      <c r="AE25" s="17">
        <v>0</v>
      </c>
      <c r="AF25" s="22">
        <f t="shared" si="1"/>
        <v>1858648.64</v>
      </c>
      <c r="AG25" s="23">
        <f t="shared" si="2"/>
        <v>-1081351.3600000001</v>
      </c>
    </row>
    <row r="26" spans="1:33" ht="27" customHeight="1" outlineLevel="1" x14ac:dyDescent="0.25">
      <c r="A26" s="20" t="s">
        <v>28</v>
      </c>
      <c r="B26" s="25"/>
      <c r="C26" s="25"/>
      <c r="D26" s="25"/>
      <c r="E26" s="25"/>
      <c r="F26" s="26">
        <v>0</v>
      </c>
      <c r="G26" s="26">
        <v>1950000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1343755.91</v>
      </c>
      <c r="Y26" s="26">
        <v>0</v>
      </c>
      <c r="Z26" s="26">
        <v>0</v>
      </c>
      <c r="AA26" s="26">
        <v>50000</v>
      </c>
      <c r="AB26" s="27">
        <v>0</v>
      </c>
      <c r="AC26" s="26">
        <v>0</v>
      </c>
      <c r="AD26" s="27">
        <v>0</v>
      </c>
      <c r="AE26" s="26">
        <v>0</v>
      </c>
      <c r="AF26" s="28">
        <f t="shared" si="1"/>
        <v>1343755.91</v>
      </c>
      <c r="AG26" s="29">
        <f t="shared" si="2"/>
        <v>-606244.09000000008</v>
      </c>
    </row>
    <row r="27" spans="1:33" ht="60" customHeight="1" x14ac:dyDescent="0.25">
      <c r="A27" s="20" t="s">
        <v>29</v>
      </c>
      <c r="B27" s="5"/>
      <c r="C27" s="5"/>
      <c r="D27" s="5"/>
      <c r="E27" s="5"/>
      <c r="F27" s="35">
        <v>0</v>
      </c>
      <c r="G27" s="35">
        <v>990000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514892.73</v>
      </c>
      <c r="Y27" s="35">
        <v>445500</v>
      </c>
      <c r="Z27" s="35">
        <v>-445500</v>
      </c>
      <c r="AA27" s="35">
        <v>715500</v>
      </c>
      <c r="AB27" s="36">
        <v>0</v>
      </c>
      <c r="AC27" s="35">
        <v>0</v>
      </c>
      <c r="AD27" s="36">
        <v>0</v>
      </c>
      <c r="AE27" s="35">
        <v>0</v>
      </c>
      <c r="AF27" s="37">
        <f t="shared" si="1"/>
        <v>514892.73</v>
      </c>
      <c r="AG27" s="38">
        <f t="shared" si="2"/>
        <v>-475107.27</v>
      </c>
    </row>
    <row r="28" spans="1:33" ht="42.75" customHeight="1" outlineLevel="1" x14ac:dyDescent="0.25">
      <c r="A28" s="21" t="s">
        <v>30</v>
      </c>
      <c r="B28" s="39"/>
      <c r="C28" s="39"/>
      <c r="D28" s="39"/>
      <c r="E28" s="39"/>
      <c r="F28" s="40">
        <f>F29+F30</f>
        <v>0</v>
      </c>
      <c r="G28" s="40">
        <f t="shared" ref="G28:X28" si="8">G29+G30</f>
        <v>755909</v>
      </c>
      <c r="H28" s="40">
        <f t="shared" si="8"/>
        <v>0</v>
      </c>
      <c r="I28" s="40">
        <f t="shared" si="8"/>
        <v>0</v>
      </c>
      <c r="J28" s="40">
        <f t="shared" si="8"/>
        <v>0</v>
      </c>
      <c r="K28" s="40">
        <f t="shared" si="8"/>
        <v>0</v>
      </c>
      <c r="L28" s="40">
        <f t="shared" si="8"/>
        <v>0</v>
      </c>
      <c r="M28" s="40">
        <f t="shared" si="8"/>
        <v>0</v>
      </c>
      <c r="N28" s="40">
        <f t="shared" si="8"/>
        <v>0</v>
      </c>
      <c r="O28" s="40">
        <f t="shared" si="8"/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627578.79</v>
      </c>
      <c r="Y28" s="40">
        <v>50000</v>
      </c>
      <c r="Z28" s="40">
        <v>-50000</v>
      </c>
      <c r="AA28" s="40">
        <v>300000</v>
      </c>
      <c r="AB28" s="41">
        <v>0</v>
      </c>
      <c r="AC28" s="40">
        <v>0</v>
      </c>
      <c r="AD28" s="41">
        <v>0</v>
      </c>
      <c r="AE28" s="40">
        <v>0</v>
      </c>
      <c r="AF28" s="33">
        <f t="shared" si="1"/>
        <v>627578.79</v>
      </c>
      <c r="AG28" s="34">
        <f t="shared" si="2"/>
        <v>-128330.20999999996</v>
      </c>
    </row>
    <row r="29" spans="1:33" ht="25.5" customHeight="1" outlineLevel="1" x14ac:dyDescent="0.25">
      <c r="A29" s="20" t="s">
        <v>31</v>
      </c>
      <c r="B29" s="25"/>
      <c r="C29" s="25"/>
      <c r="D29" s="25"/>
      <c r="E29" s="25"/>
      <c r="F29" s="26">
        <v>0</v>
      </c>
      <c r="G29" s="26">
        <v>705909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627578.79</v>
      </c>
      <c r="Y29" s="26">
        <v>23500</v>
      </c>
      <c r="Z29" s="26">
        <v>-23500</v>
      </c>
      <c r="AA29" s="26">
        <v>23500</v>
      </c>
      <c r="AB29" s="27">
        <v>0</v>
      </c>
      <c r="AC29" s="26">
        <v>0</v>
      </c>
      <c r="AD29" s="27">
        <v>0</v>
      </c>
      <c r="AE29" s="26">
        <v>0</v>
      </c>
      <c r="AF29" s="28">
        <f t="shared" si="1"/>
        <v>627578.79</v>
      </c>
      <c r="AG29" s="29">
        <f t="shared" si="2"/>
        <v>-78330.209999999963</v>
      </c>
    </row>
    <row r="30" spans="1:33" ht="15" customHeight="1" outlineLevel="1" x14ac:dyDescent="0.25">
      <c r="A30" s="20" t="s">
        <v>32</v>
      </c>
      <c r="B30" s="25"/>
      <c r="C30" s="25"/>
      <c r="D30" s="25"/>
      <c r="E30" s="25"/>
      <c r="F30" s="26">
        <v>0</v>
      </c>
      <c r="G30" s="26">
        <v>50000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52000</v>
      </c>
      <c r="Z30" s="26">
        <v>-52000</v>
      </c>
      <c r="AA30" s="26">
        <v>72000</v>
      </c>
      <c r="AB30" s="27">
        <v>0</v>
      </c>
      <c r="AC30" s="26">
        <v>0</v>
      </c>
      <c r="AD30" s="27">
        <v>0</v>
      </c>
      <c r="AE30" s="26">
        <v>0</v>
      </c>
      <c r="AF30" s="28">
        <f t="shared" si="1"/>
        <v>0</v>
      </c>
      <c r="AG30" s="29">
        <f t="shared" si="2"/>
        <v>-50000</v>
      </c>
    </row>
    <row r="31" spans="1:33" ht="12.75" customHeight="1" x14ac:dyDescent="0.25">
      <c r="A31" s="55" t="s">
        <v>2</v>
      </c>
      <c r="B31" s="56"/>
      <c r="C31" s="56"/>
      <c r="D31" s="56"/>
      <c r="E31" s="56"/>
      <c r="F31" s="19">
        <f>F8+F11+F14+F18+F23+F25+F28</f>
        <v>6648745</v>
      </c>
      <c r="G31" s="19">
        <f t="shared" ref="G31:X31" si="9">G8+G11+G14+G18+G23+G25+G28</f>
        <v>13689614.6</v>
      </c>
      <c r="H31" s="19">
        <f t="shared" si="9"/>
        <v>0</v>
      </c>
      <c r="I31" s="19">
        <f t="shared" si="9"/>
        <v>0</v>
      </c>
      <c r="J31" s="19">
        <f t="shared" si="9"/>
        <v>0</v>
      </c>
      <c r="K31" s="19">
        <f t="shared" si="9"/>
        <v>0</v>
      </c>
      <c r="L31" s="19">
        <f t="shared" si="9"/>
        <v>0</v>
      </c>
      <c r="M31" s="19">
        <f t="shared" si="9"/>
        <v>0</v>
      </c>
      <c r="N31" s="19">
        <f t="shared" si="9"/>
        <v>0</v>
      </c>
      <c r="O31" s="19">
        <f t="shared" si="9"/>
        <v>0</v>
      </c>
      <c r="P31" s="19">
        <f t="shared" si="9"/>
        <v>0</v>
      </c>
      <c r="Q31" s="19">
        <f t="shared" si="9"/>
        <v>0</v>
      </c>
      <c r="R31" s="19">
        <f t="shared" si="9"/>
        <v>0</v>
      </c>
      <c r="S31" s="19">
        <f t="shared" si="9"/>
        <v>0</v>
      </c>
      <c r="T31" s="19">
        <f t="shared" si="9"/>
        <v>0</v>
      </c>
      <c r="U31" s="19">
        <f t="shared" si="9"/>
        <v>0</v>
      </c>
      <c r="V31" s="19">
        <f t="shared" si="9"/>
        <v>0</v>
      </c>
      <c r="W31" s="19">
        <f t="shared" si="9"/>
        <v>0</v>
      </c>
      <c r="X31" s="19">
        <f t="shared" si="9"/>
        <v>10981258.809999999</v>
      </c>
      <c r="Y31" s="19">
        <v>420267586.31</v>
      </c>
      <c r="Z31" s="19">
        <v>-420267586.31</v>
      </c>
      <c r="AA31" s="19">
        <v>448240070.62</v>
      </c>
      <c r="AB31" s="16">
        <v>0</v>
      </c>
      <c r="AC31" s="19">
        <v>0</v>
      </c>
      <c r="AD31" s="16">
        <v>0</v>
      </c>
      <c r="AE31" s="19">
        <v>0</v>
      </c>
      <c r="AF31" s="22">
        <f t="shared" si="1"/>
        <v>4332513.8099999987</v>
      </c>
      <c r="AG31" s="23">
        <f t="shared" si="2"/>
        <v>-2708355.790000001</v>
      </c>
    </row>
    <row r="32" spans="1:33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 t="s">
        <v>1</v>
      </c>
      <c r="R32" s="2"/>
      <c r="S32" s="2"/>
      <c r="T32" s="2"/>
      <c r="U32" s="2"/>
      <c r="V32" s="2"/>
      <c r="W32" s="2" t="s">
        <v>1</v>
      </c>
      <c r="X32" s="2"/>
      <c r="Y32" s="2" t="s">
        <v>1</v>
      </c>
      <c r="Z32" s="2"/>
      <c r="AA32" s="2"/>
      <c r="AB32" s="2"/>
      <c r="AC32" s="2"/>
      <c r="AD32" s="2"/>
      <c r="AE32" s="2"/>
      <c r="AF32" s="2"/>
      <c r="AG32" s="2"/>
    </row>
  </sheetData>
  <mergeCells count="34">
    <mergeCell ref="K6:K7"/>
    <mergeCell ref="L6:L7"/>
    <mergeCell ref="U6:U7"/>
    <mergeCell ref="V6:V7"/>
    <mergeCell ref="A1:G1"/>
    <mergeCell ref="A31:E31"/>
    <mergeCell ref="A5:A7"/>
    <mergeCell ref="H6:H7"/>
    <mergeCell ref="I6:I7"/>
    <mergeCell ref="A2:AG3"/>
    <mergeCell ref="B6:B7"/>
    <mergeCell ref="C6:C7"/>
    <mergeCell ref="D6:D7"/>
    <mergeCell ref="E6:E7"/>
    <mergeCell ref="AD6:AD7"/>
    <mergeCell ref="N6:N7"/>
    <mergeCell ref="O6:O7"/>
    <mergeCell ref="P6:P7"/>
    <mergeCell ref="AF5:AG5"/>
    <mergeCell ref="AF6:AF7"/>
    <mergeCell ref="AG6:AG7"/>
    <mergeCell ref="F5:F7"/>
    <mergeCell ref="G5:G7"/>
    <mergeCell ref="X5:X7"/>
    <mergeCell ref="AA6:AA7"/>
    <mergeCell ref="AE6:AE7"/>
    <mergeCell ref="Z6:Z7"/>
    <mergeCell ref="J6:J7"/>
    <mergeCell ref="M6:M7"/>
    <mergeCell ref="AC6:AC7"/>
    <mergeCell ref="R6:R7"/>
    <mergeCell ref="AB6:AB7"/>
    <mergeCell ref="S6:S7"/>
    <mergeCell ref="T6:T7"/>
  </mergeCells>
  <phoneticPr fontId="0" type="noConversion"/>
  <pageMargins left="0.98425196850393704" right="0.39370078740157483" top="0.39370078740157483" bottom="0.39370078740157483" header="0.39370078740157483" footer="0.39370078740157483"/>
  <pageSetup paperSize="9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B9A8F9-B93C-4DE4-821B-FAD56052AF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User1</cp:lastModifiedBy>
  <cp:lastPrinted>2017-03-20T13:39:32Z</cp:lastPrinted>
  <dcterms:created xsi:type="dcterms:W3CDTF">2017-03-20T13:08:38Z</dcterms:created>
  <dcterms:modified xsi:type="dcterms:W3CDTF">2017-08-25T10:17:54Z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c:\Temp\BudgetSmart16\ReportManager\sqr_info_isp_budg_2016_6.xls</vt:lpwstr>
  </property>
</Properties>
</file>